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5" yWindow="-15" windowWidth="16575" windowHeight="10815" tabRatio="532"/>
  </bookViews>
  <sheets>
    <sheet name="Membership Nums" sheetId="1" r:id="rId1"/>
  </sheets>
  <definedNames>
    <definedName name="DuesAD">'Membership Nums'!#REF!</definedName>
    <definedName name="DuesAF">'Membership Nums'!#REF!</definedName>
    <definedName name="DuesBR">'Membership Nums'!#REF!</definedName>
    <definedName name="DuesH">'Membership Nums'!#REF!</definedName>
    <definedName name="DuesID1">'Membership Nums'!#REF!</definedName>
    <definedName name="DuesID2">'Membership Nums'!#REF!</definedName>
    <definedName name="DuesID3">'Membership Nums'!#REF!</definedName>
    <definedName name="DuesID4">'Membership Nums'!#REF!</definedName>
    <definedName name="DuesID5">'Membership Nums'!#REF!</definedName>
    <definedName name="DuesID6">'Membership Nums'!#REF!</definedName>
    <definedName name="DuesID7">'Membership Nums'!#REF!</definedName>
    <definedName name="DuesInstReg">'Membership Nums'!#REF!</definedName>
    <definedName name="DuesInstSus">'Membership Nums'!#REF!</definedName>
    <definedName name="DuesL">'Membership Nums'!#REF!</definedName>
    <definedName name="DuesR">'Membership Nums'!#REF!</definedName>
    <definedName name="DuesS">'Membership Nums'!#REF!</definedName>
    <definedName name="_xlnm.Print_Area" localSheetId="0">'Membership Nums'!$A$1:$K$34</definedName>
    <definedName name="_xlnm.Print_Titles" localSheetId="0">'Membership Nums'!$A:$A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D28" i="1"/>
  <c r="C28" i="1"/>
  <c r="B28" i="1"/>
  <c r="H21" i="1"/>
  <c r="C35" i="1" l="1"/>
  <c r="B29" i="1"/>
  <c r="C29" i="1"/>
  <c r="C30" i="1" l="1"/>
  <c r="K34" i="1"/>
  <c r="K32" i="1"/>
  <c r="K35" i="1"/>
  <c r="K27" i="1"/>
  <c r="K25" i="1"/>
  <c r="K21" i="1"/>
  <c r="K19" i="1"/>
  <c r="K17" i="1"/>
  <c r="K15" i="1"/>
  <c r="K13" i="1"/>
  <c r="K11" i="1"/>
  <c r="K9" i="1"/>
  <c r="K7" i="1"/>
  <c r="K5" i="1"/>
  <c r="K3" i="1"/>
  <c r="K29" i="1"/>
  <c r="K37" i="1" l="1"/>
  <c r="J34" i="1"/>
  <c r="J32" i="1"/>
  <c r="J35" i="1"/>
  <c r="K36" i="1" s="1"/>
  <c r="J27" i="1"/>
  <c r="J25" i="1"/>
  <c r="J21" i="1"/>
  <c r="J19" i="1"/>
  <c r="J17" i="1"/>
  <c r="J15" i="1"/>
  <c r="J13" i="1"/>
  <c r="J11" i="1"/>
  <c r="J9" i="1"/>
  <c r="J7" i="1"/>
  <c r="J5" i="1"/>
  <c r="J3" i="1"/>
  <c r="J29" i="1"/>
  <c r="K30" i="1" l="1"/>
  <c r="J37" i="1"/>
  <c r="K38" i="1" s="1"/>
  <c r="I21" i="1" l="1"/>
  <c r="I19" i="1"/>
  <c r="I34" i="1"/>
  <c r="I32" i="1"/>
  <c r="I35" i="1"/>
  <c r="J36" i="1" s="1"/>
  <c r="H35" i="1"/>
  <c r="I27" i="1"/>
  <c r="I25" i="1"/>
  <c r="I17" i="1"/>
  <c r="I15" i="1"/>
  <c r="I13" i="1"/>
  <c r="I11" i="1"/>
  <c r="I9" i="1"/>
  <c r="I7" i="1"/>
  <c r="I5" i="1"/>
  <c r="I3" i="1"/>
  <c r="I29" i="1"/>
  <c r="H29" i="1"/>
  <c r="H34" i="1"/>
  <c r="H32" i="1"/>
  <c r="G35" i="1"/>
  <c r="H27" i="1"/>
  <c r="H25" i="1"/>
  <c r="H19" i="1"/>
  <c r="H17" i="1"/>
  <c r="H15" i="1"/>
  <c r="H13" i="1"/>
  <c r="H11" i="1"/>
  <c r="H9" i="1"/>
  <c r="H7" i="1"/>
  <c r="H5" i="1"/>
  <c r="H3" i="1"/>
  <c r="G29" i="1"/>
  <c r="G34" i="1"/>
  <c r="G32" i="1"/>
  <c r="F35" i="1"/>
  <c r="G27" i="1"/>
  <c r="G25" i="1"/>
  <c r="G19" i="1"/>
  <c r="G17" i="1"/>
  <c r="G15" i="1"/>
  <c r="G13" i="1"/>
  <c r="G11" i="1"/>
  <c r="G9" i="1"/>
  <c r="G7" i="1"/>
  <c r="G5" i="1"/>
  <c r="G3" i="1"/>
  <c r="F29" i="1"/>
  <c r="F30" i="1" s="1"/>
  <c r="F34" i="1"/>
  <c r="F32" i="1"/>
  <c r="E35" i="1"/>
  <c r="F27" i="1"/>
  <c r="F25" i="1"/>
  <c r="F17" i="1"/>
  <c r="F19" i="1"/>
  <c r="F15" i="1"/>
  <c r="F13" i="1"/>
  <c r="F11" i="1"/>
  <c r="F9" i="1"/>
  <c r="F7" i="1"/>
  <c r="F5" i="1"/>
  <c r="F3" i="1"/>
  <c r="E29" i="1"/>
  <c r="D29" i="1"/>
  <c r="D30" i="1" s="1"/>
  <c r="D35" i="1"/>
  <c r="D36" i="1" s="1"/>
  <c r="E3" i="1"/>
  <c r="E5" i="1"/>
  <c r="E7" i="1"/>
  <c r="E9" i="1"/>
  <c r="E11" i="1"/>
  <c r="E13" i="1"/>
  <c r="E15" i="1"/>
  <c r="E17" i="1"/>
  <c r="E19" i="1"/>
  <c r="E25" i="1"/>
  <c r="E27" i="1"/>
  <c r="E32" i="1"/>
  <c r="E34" i="1"/>
  <c r="D34" i="1"/>
  <c r="D32" i="1"/>
  <c r="D27" i="1"/>
  <c r="D25" i="1"/>
  <c r="D19" i="1"/>
  <c r="D17" i="1"/>
  <c r="D15" i="1"/>
  <c r="D13" i="1"/>
  <c r="D11" i="1"/>
  <c r="D9" i="1"/>
  <c r="D7" i="1"/>
  <c r="D5" i="1"/>
  <c r="D3" i="1"/>
  <c r="B35" i="1"/>
  <c r="C36" i="1" s="1"/>
  <c r="C34" i="1"/>
  <c r="C3" i="1"/>
  <c r="C32" i="1"/>
  <c r="C27" i="1"/>
  <c r="C25" i="1"/>
  <c r="C19" i="1"/>
  <c r="C17" i="1"/>
  <c r="C15" i="1"/>
  <c r="C13" i="1"/>
  <c r="C11" i="1"/>
  <c r="C9" i="1"/>
  <c r="C7" i="1"/>
  <c r="C5" i="1"/>
  <c r="E30" i="1" l="1"/>
  <c r="H37" i="1"/>
  <c r="H30" i="1"/>
  <c r="G30" i="1"/>
  <c r="I30" i="1"/>
  <c r="J30" i="1"/>
  <c r="B37" i="1"/>
  <c r="C37" i="1"/>
  <c r="E36" i="1"/>
  <c r="F36" i="1"/>
  <c r="G36" i="1"/>
  <c r="D37" i="1"/>
  <c r="E37" i="1"/>
  <c r="G37" i="1"/>
  <c r="H38" i="1" s="1"/>
  <c r="I37" i="1"/>
  <c r="J38" i="1" s="1"/>
  <c r="F37" i="1"/>
  <c r="I36" i="1"/>
  <c r="H36" i="1"/>
  <c r="C38" i="1" l="1"/>
  <c r="I38" i="1"/>
  <c r="D38" i="1"/>
  <c r="E38" i="1"/>
  <c r="F38" i="1"/>
  <c r="G38" i="1"/>
</calcChain>
</file>

<file path=xl/sharedStrings.xml><?xml version="1.0" encoding="utf-8"?>
<sst xmlns="http://schemas.openxmlformats.org/spreadsheetml/2006/main" count="48" uniqueCount="32">
  <si>
    <t>June '10</t>
  </si>
  <si>
    <t>Jun ’03</t>
  </si>
  <si>
    <t>Jun ’04</t>
  </si>
  <si>
    <t>Jun ’05</t>
  </si>
  <si>
    <t>TOTAL MEMBERS</t>
  </si>
  <si>
    <t>Associate Domestic</t>
  </si>
  <si>
    <t>Associate Foreign</t>
  </si>
  <si>
    <t>Bridge</t>
  </si>
  <si>
    <t>ID1 (-$20k/yr)</t>
  </si>
  <si>
    <t>ID2 ($20-$29k/yr)</t>
  </si>
  <si>
    <t>ID3 ($30-$39k/yr)</t>
  </si>
  <si>
    <t>ID4 ($40-$49k/yr)</t>
  </si>
  <si>
    <t>ID5 ($50-$59k/yr)</t>
  </si>
  <si>
    <t>Retired</t>
  </si>
  <si>
    <t>Student</t>
  </si>
  <si>
    <t>Jun ’06</t>
  </si>
  <si>
    <t>Lifetime</t>
  </si>
  <si>
    <t>Honorary</t>
  </si>
  <si>
    <t>ID6 ($60-$74k/yr)</t>
  </si>
  <si>
    <t>ID7 ($75k+ /yr)</t>
  </si>
  <si>
    <t>Jun '08</t>
  </si>
  <si>
    <t>Jun '09</t>
  </si>
  <si>
    <t>Jun '11</t>
  </si>
  <si>
    <t>Jun '12</t>
  </si>
  <si>
    <t>Jun '07</t>
  </si>
  <si>
    <t>Member Class</t>
  </si>
  <si>
    <t>All Individual Members</t>
  </si>
  <si>
    <t>% Change from previous year</t>
  </si>
  <si>
    <t>All Institutional Members</t>
  </si>
  <si>
    <t>Regular Institutional Members</t>
  </si>
  <si>
    <t>Sustaining Institutional Members</t>
  </si>
  <si>
    <t>% of all individual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</si>
</sst>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10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 indent="2"/>
    </xf>
    <xf numFmtId="0" fontId="6" fillId="0" borderId="2" xfId="0" applyFont="1" applyBorder="1"/>
    <xf numFmtId="0" fontId="6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left" indent="2"/>
    </xf>
    <xf numFmtId="10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7" fillId="0" borderId="3" xfId="0" applyFont="1" applyBorder="1" applyAlignment="1">
      <alignment horizontal="left" inden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10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0" fontId="7" fillId="0" borderId="3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K38"/>
  <sheetViews>
    <sheetView tabSelected="1" zoomScale="90" zoomScaleNormal="90" zoomScaleSheetLayoutView="40" zoomScalePageLayoutView="80" workbookViewId="0">
      <selection activeCell="G43" sqref="G43"/>
    </sheetView>
  </sheetViews>
  <sheetFormatPr defaultColWidth="8.85546875" defaultRowHeight="12" x14ac:dyDescent="0.2"/>
  <cols>
    <col min="1" max="1" width="33.28515625" style="2" bestFit="1" customWidth="1"/>
    <col min="2" max="2" width="11.42578125" style="3" customWidth="1"/>
    <col min="3" max="3" width="11.28515625" style="3" customWidth="1"/>
    <col min="4" max="5" width="10.7109375" style="3" customWidth="1"/>
    <col min="6" max="6" width="11.85546875" style="3" customWidth="1"/>
    <col min="7" max="7" width="11.42578125" style="3" customWidth="1"/>
    <col min="8" max="11" width="11" style="3" customWidth="1"/>
    <col min="12" max="12" width="8.85546875" style="2" customWidth="1"/>
    <col min="13" max="16384" width="8.85546875" style="2"/>
  </cols>
  <sheetData>
    <row r="1" spans="1:11" s="1" customFormat="1" x14ac:dyDescent="0.2">
      <c r="A1" s="5" t="s">
        <v>25</v>
      </c>
      <c r="B1" s="6" t="s">
        <v>1</v>
      </c>
      <c r="C1" s="6" t="s">
        <v>2</v>
      </c>
      <c r="D1" s="6" t="s">
        <v>3</v>
      </c>
      <c r="E1" s="6" t="s">
        <v>15</v>
      </c>
      <c r="F1" s="6" t="s">
        <v>24</v>
      </c>
      <c r="G1" s="6" t="s">
        <v>20</v>
      </c>
      <c r="H1" s="6" t="s">
        <v>21</v>
      </c>
      <c r="I1" s="6" t="s">
        <v>0</v>
      </c>
      <c r="J1" s="6" t="s">
        <v>22</v>
      </c>
      <c r="K1" s="6" t="s">
        <v>23</v>
      </c>
    </row>
    <row r="2" spans="1:11" s="14" customFormat="1" x14ac:dyDescent="0.2">
      <c r="A2" s="15" t="s">
        <v>5</v>
      </c>
      <c r="B2" s="13">
        <v>116</v>
      </c>
      <c r="C2" s="13">
        <v>137</v>
      </c>
      <c r="D2" s="13">
        <v>157</v>
      </c>
      <c r="E2" s="13">
        <v>159</v>
      </c>
      <c r="F2" s="13">
        <v>188</v>
      </c>
      <c r="G2" s="13">
        <v>194</v>
      </c>
      <c r="H2" s="13">
        <v>194</v>
      </c>
      <c r="I2" s="13">
        <v>174</v>
      </c>
      <c r="J2" s="13">
        <v>191</v>
      </c>
      <c r="K2" s="13">
        <v>196</v>
      </c>
    </row>
    <row r="3" spans="1:11" s="9" customFormat="1" x14ac:dyDescent="0.2">
      <c r="A3" s="16" t="s">
        <v>27</v>
      </c>
      <c r="B3" s="8"/>
      <c r="C3" s="8">
        <f t="shared" ref="C3:K3" si="0">(C2-B2)/B2</f>
        <v>0.18103448275862069</v>
      </c>
      <c r="D3" s="8">
        <f t="shared" si="0"/>
        <v>0.145985401459854</v>
      </c>
      <c r="E3" s="8">
        <f t="shared" si="0"/>
        <v>1.2738853503184714E-2</v>
      </c>
      <c r="F3" s="8">
        <f t="shared" si="0"/>
        <v>0.18238993710691823</v>
      </c>
      <c r="G3" s="8">
        <f t="shared" si="0"/>
        <v>3.1914893617021274E-2</v>
      </c>
      <c r="H3" s="8">
        <f t="shared" si="0"/>
        <v>0</v>
      </c>
      <c r="I3" s="8">
        <f t="shared" si="0"/>
        <v>-0.10309278350515463</v>
      </c>
      <c r="J3" s="8">
        <f t="shared" si="0"/>
        <v>9.7701149425287362E-2</v>
      </c>
      <c r="K3" s="8">
        <f t="shared" si="0"/>
        <v>2.6178010471204188E-2</v>
      </c>
    </row>
    <row r="4" spans="1:11" s="14" customFormat="1" x14ac:dyDescent="0.2">
      <c r="A4" s="24" t="s">
        <v>6</v>
      </c>
      <c r="B4" s="25">
        <v>66</v>
      </c>
      <c r="C4" s="25">
        <v>68</v>
      </c>
      <c r="D4" s="25">
        <v>68</v>
      </c>
      <c r="E4" s="25">
        <v>57</v>
      </c>
      <c r="F4" s="25">
        <v>61</v>
      </c>
      <c r="G4" s="25">
        <v>56</v>
      </c>
      <c r="H4" s="25">
        <v>51</v>
      </c>
      <c r="I4" s="25">
        <v>62</v>
      </c>
      <c r="J4" s="25">
        <v>67</v>
      </c>
      <c r="K4" s="25">
        <v>62</v>
      </c>
    </row>
    <row r="5" spans="1:11" s="9" customFormat="1" x14ac:dyDescent="0.2">
      <c r="A5" s="16" t="s">
        <v>27</v>
      </c>
      <c r="B5" s="8"/>
      <c r="C5" s="8">
        <f t="shared" ref="C5:K5" si="1">(C4-B4)/B4</f>
        <v>3.0303030303030304E-2</v>
      </c>
      <c r="D5" s="8">
        <f t="shared" si="1"/>
        <v>0</v>
      </c>
      <c r="E5" s="8">
        <f t="shared" si="1"/>
        <v>-0.16176470588235295</v>
      </c>
      <c r="F5" s="8">
        <f t="shared" si="1"/>
        <v>7.0175438596491224E-2</v>
      </c>
      <c r="G5" s="8">
        <f t="shared" si="1"/>
        <v>-8.1967213114754092E-2</v>
      </c>
      <c r="H5" s="8">
        <f t="shared" si="1"/>
        <v>-8.9285714285714288E-2</v>
      </c>
      <c r="I5" s="8">
        <f t="shared" si="1"/>
        <v>0.21568627450980393</v>
      </c>
      <c r="J5" s="8">
        <f t="shared" si="1"/>
        <v>8.0645161290322578E-2</v>
      </c>
      <c r="K5" s="8">
        <f t="shared" si="1"/>
        <v>-7.4626865671641784E-2</v>
      </c>
    </row>
    <row r="6" spans="1:11" s="14" customFormat="1" x14ac:dyDescent="0.2">
      <c r="A6" s="24" t="s">
        <v>7</v>
      </c>
      <c r="B6" s="25">
        <v>27</v>
      </c>
      <c r="C6" s="25">
        <v>37</v>
      </c>
      <c r="D6" s="25">
        <v>25</v>
      </c>
      <c r="E6" s="25">
        <v>25</v>
      </c>
      <c r="F6" s="25">
        <v>29</v>
      </c>
      <c r="G6" s="25">
        <v>19</v>
      </c>
      <c r="H6" s="25">
        <v>47</v>
      </c>
      <c r="I6" s="25">
        <v>108</v>
      </c>
      <c r="J6" s="25">
        <v>88</v>
      </c>
      <c r="K6" s="25">
        <v>94</v>
      </c>
    </row>
    <row r="7" spans="1:11" s="9" customFormat="1" x14ac:dyDescent="0.2">
      <c r="A7" s="16" t="s">
        <v>27</v>
      </c>
      <c r="B7" s="8"/>
      <c r="C7" s="8">
        <f t="shared" ref="C7:K7" si="2">(C6-B6)/B6</f>
        <v>0.37037037037037035</v>
      </c>
      <c r="D7" s="8">
        <f t="shared" si="2"/>
        <v>-0.32432432432432434</v>
      </c>
      <c r="E7" s="8">
        <f t="shared" si="2"/>
        <v>0</v>
      </c>
      <c r="F7" s="8">
        <f t="shared" si="2"/>
        <v>0.16</v>
      </c>
      <c r="G7" s="8">
        <f t="shared" si="2"/>
        <v>-0.34482758620689657</v>
      </c>
      <c r="H7" s="8">
        <f t="shared" si="2"/>
        <v>1.4736842105263157</v>
      </c>
      <c r="I7" s="8">
        <f t="shared" si="2"/>
        <v>1.2978723404255319</v>
      </c>
      <c r="J7" s="8">
        <f t="shared" si="2"/>
        <v>-0.18518518518518517</v>
      </c>
      <c r="K7" s="8">
        <f t="shared" si="2"/>
        <v>6.8181818181818177E-2</v>
      </c>
    </row>
    <row r="8" spans="1:11" s="14" customFormat="1" x14ac:dyDescent="0.2">
      <c r="A8" s="24" t="s">
        <v>8</v>
      </c>
      <c r="B8" s="25">
        <v>420</v>
      </c>
      <c r="C8" s="25">
        <v>410</v>
      </c>
      <c r="D8" s="25">
        <v>434</v>
      </c>
      <c r="E8" s="25">
        <v>465</v>
      </c>
      <c r="F8" s="25">
        <v>470</v>
      </c>
      <c r="G8" s="25">
        <v>673</v>
      </c>
      <c r="H8" s="25">
        <v>730</v>
      </c>
      <c r="I8" s="25">
        <v>805</v>
      </c>
      <c r="J8" s="25">
        <v>887</v>
      </c>
      <c r="K8" s="25">
        <v>1003</v>
      </c>
    </row>
    <row r="9" spans="1:11" s="9" customFormat="1" x14ac:dyDescent="0.2">
      <c r="A9" s="16" t="s">
        <v>27</v>
      </c>
      <c r="B9" s="8"/>
      <c r="C9" s="8">
        <f t="shared" ref="C9:K9" si="3">(C8-B8)/B8</f>
        <v>-2.3809523809523808E-2</v>
      </c>
      <c r="D9" s="8">
        <f t="shared" si="3"/>
        <v>5.8536585365853662E-2</v>
      </c>
      <c r="E9" s="8">
        <f t="shared" si="3"/>
        <v>7.1428571428571425E-2</v>
      </c>
      <c r="F9" s="8">
        <f t="shared" si="3"/>
        <v>1.0752688172043012E-2</v>
      </c>
      <c r="G9" s="8">
        <f t="shared" si="3"/>
        <v>0.43191489361702129</v>
      </c>
      <c r="H9" s="8">
        <f t="shared" si="3"/>
        <v>8.469539375928678E-2</v>
      </c>
      <c r="I9" s="8">
        <f t="shared" si="3"/>
        <v>0.10273972602739725</v>
      </c>
      <c r="J9" s="8">
        <f t="shared" si="3"/>
        <v>0.10186335403726708</v>
      </c>
      <c r="K9" s="8">
        <f t="shared" si="3"/>
        <v>0.13077790304396844</v>
      </c>
    </row>
    <row r="10" spans="1:11" s="14" customFormat="1" x14ac:dyDescent="0.2">
      <c r="A10" s="24" t="s">
        <v>9</v>
      </c>
      <c r="B10" s="25">
        <v>237</v>
      </c>
      <c r="C10" s="25">
        <v>248</v>
      </c>
      <c r="D10" s="25">
        <v>243</v>
      </c>
      <c r="E10" s="25">
        <v>223</v>
      </c>
      <c r="F10" s="25">
        <v>243</v>
      </c>
      <c r="G10" s="25">
        <v>265</v>
      </c>
      <c r="H10" s="25">
        <v>229</v>
      </c>
      <c r="I10" s="25">
        <v>251</v>
      </c>
      <c r="J10" s="25">
        <v>245</v>
      </c>
      <c r="K10" s="25">
        <v>248</v>
      </c>
    </row>
    <row r="11" spans="1:11" s="9" customFormat="1" x14ac:dyDescent="0.2">
      <c r="A11" s="16" t="s">
        <v>27</v>
      </c>
      <c r="B11" s="8"/>
      <c r="C11" s="8">
        <f t="shared" ref="C11:K11" si="4">(C10-B10)/B10</f>
        <v>4.6413502109704644E-2</v>
      </c>
      <c r="D11" s="8">
        <f t="shared" si="4"/>
        <v>-2.0161290322580645E-2</v>
      </c>
      <c r="E11" s="8">
        <f t="shared" si="4"/>
        <v>-8.2304526748971193E-2</v>
      </c>
      <c r="F11" s="8">
        <f t="shared" si="4"/>
        <v>8.9686098654708515E-2</v>
      </c>
      <c r="G11" s="8">
        <f t="shared" si="4"/>
        <v>9.0534979423868317E-2</v>
      </c>
      <c r="H11" s="8">
        <f t="shared" si="4"/>
        <v>-0.13584905660377358</v>
      </c>
      <c r="I11" s="8">
        <f t="shared" si="4"/>
        <v>9.606986899563319E-2</v>
      </c>
      <c r="J11" s="8">
        <f t="shared" si="4"/>
        <v>-2.3904382470119521E-2</v>
      </c>
      <c r="K11" s="8">
        <f t="shared" si="4"/>
        <v>1.2244897959183673E-2</v>
      </c>
    </row>
    <row r="12" spans="1:11" s="14" customFormat="1" x14ac:dyDescent="0.2">
      <c r="A12" s="24" t="s">
        <v>10</v>
      </c>
      <c r="B12" s="25">
        <v>558</v>
      </c>
      <c r="C12" s="25">
        <v>535</v>
      </c>
      <c r="D12" s="25">
        <v>533</v>
      </c>
      <c r="E12" s="25">
        <v>558</v>
      </c>
      <c r="F12" s="25">
        <v>518</v>
      </c>
      <c r="G12" s="25">
        <v>515</v>
      </c>
      <c r="H12" s="25">
        <v>484</v>
      </c>
      <c r="I12" s="25">
        <v>459</v>
      </c>
      <c r="J12" s="25">
        <v>421</v>
      </c>
      <c r="K12" s="25">
        <v>467</v>
      </c>
    </row>
    <row r="13" spans="1:11" s="9" customFormat="1" x14ac:dyDescent="0.2">
      <c r="A13" s="16" t="s">
        <v>27</v>
      </c>
      <c r="B13" s="8"/>
      <c r="C13" s="8">
        <f t="shared" ref="C13:K13" si="5">(C12-B12)/B12</f>
        <v>-4.1218637992831542E-2</v>
      </c>
      <c r="D13" s="8">
        <f t="shared" si="5"/>
        <v>-3.7383177570093459E-3</v>
      </c>
      <c r="E13" s="8">
        <f t="shared" si="5"/>
        <v>4.6904315196998121E-2</v>
      </c>
      <c r="F13" s="8">
        <f t="shared" si="5"/>
        <v>-7.1684587813620068E-2</v>
      </c>
      <c r="G13" s="8">
        <f t="shared" si="5"/>
        <v>-5.7915057915057912E-3</v>
      </c>
      <c r="H13" s="8">
        <f t="shared" si="5"/>
        <v>-6.0194174757281553E-2</v>
      </c>
      <c r="I13" s="8">
        <f t="shared" si="5"/>
        <v>-5.1652892561983473E-2</v>
      </c>
      <c r="J13" s="8">
        <f t="shared" si="5"/>
        <v>-8.2788671023965144E-2</v>
      </c>
      <c r="K13" s="8">
        <f t="shared" si="5"/>
        <v>0.10926365795724466</v>
      </c>
    </row>
    <row r="14" spans="1:11" s="14" customFormat="1" x14ac:dyDescent="0.2">
      <c r="A14" s="24" t="s">
        <v>11</v>
      </c>
      <c r="B14" s="25">
        <v>487</v>
      </c>
      <c r="C14" s="25">
        <v>509</v>
      </c>
      <c r="D14" s="25">
        <v>575</v>
      </c>
      <c r="E14" s="25">
        <v>603</v>
      </c>
      <c r="F14" s="25">
        <v>650</v>
      </c>
      <c r="G14" s="25">
        <v>650</v>
      </c>
      <c r="H14" s="25">
        <v>615</v>
      </c>
      <c r="I14" s="25">
        <v>602</v>
      </c>
      <c r="J14" s="25">
        <v>595</v>
      </c>
      <c r="K14" s="25">
        <v>602</v>
      </c>
    </row>
    <row r="15" spans="1:11" s="9" customFormat="1" x14ac:dyDescent="0.2">
      <c r="A15" s="16" t="s">
        <v>27</v>
      </c>
      <c r="B15" s="8"/>
      <c r="C15" s="8">
        <f t="shared" ref="C15:K15" si="6">(C14-B14)/B14</f>
        <v>4.5174537987679675E-2</v>
      </c>
      <c r="D15" s="8">
        <f t="shared" si="6"/>
        <v>0.12966601178781925</v>
      </c>
      <c r="E15" s="8">
        <f t="shared" si="6"/>
        <v>4.8695652173913043E-2</v>
      </c>
      <c r="F15" s="8">
        <f t="shared" si="6"/>
        <v>7.7943615257048099E-2</v>
      </c>
      <c r="G15" s="8">
        <f t="shared" si="6"/>
        <v>0</v>
      </c>
      <c r="H15" s="8">
        <f t="shared" si="6"/>
        <v>-5.3846153846153849E-2</v>
      </c>
      <c r="I15" s="8">
        <f t="shared" si="6"/>
        <v>-2.113821138211382E-2</v>
      </c>
      <c r="J15" s="8">
        <f t="shared" si="6"/>
        <v>-1.1627906976744186E-2</v>
      </c>
      <c r="K15" s="8">
        <f t="shared" si="6"/>
        <v>1.1764705882352941E-2</v>
      </c>
    </row>
    <row r="16" spans="1:11" s="14" customFormat="1" x14ac:dyDescent="0.2">
      <c r="A16" s="24" t="s">
        <v>12</v>
      </c>
      <c r="B16" s="25">
        <v>273</v>
      </c>
      <c r="C16" s="25">
        <v>321</v>
      </c>
      <c r="D16" s="25">
        <v>329</v>
      </c>
      <c r="E16" s="25">
        <v>374</v>
      </c>
      <c r="F16" s="25">
        <v>423</v>
      </c>
      <c r="G16" s="25">
        <v>436</v>
      </c>
      <c r="H16" s="25">
        <v>436</v>
      </c>
      <c r="I16" s="25">
        <v>474</v>
      </c>
      <c r="J16" s="25">
        <v>493</v>
      </c>
      <c r="K16" s="25">
        <v>491</v>
      </c>
    </row>
    <row r="17" spans="1:11" s="9" customFormat="1" x14ac:dyDescent="0.2">
      <c r="A17" s="16" t="s">
        <v>27</v>
      </c>
      <c r="B17" s="8"/>
      <c r="C17" s="8">
        <f t="shared" ref="C17:K17" si="7">(C16-B16)/B16</f>
        <v>0.17582417582417584</v>
      </c>
      <c r="D17" s="8">
        <f t="shared" si="7"/>
        <v>2.4922118380062305E-2</v>
      </c>
      <c r="E17" s="8">
        <f t="shared" si="7"/>
        <v>0.13677811550151975</v>
      </c>
      <c r="F17" s="8">
        <f t="shared" si="7"/>
        <v>0.13101604278074866</v>
      </c>
      <c r="G17" s="8">
        <f t="shared" si="7"/>
        <v>3.0732860520094562E-2</v>
      </c>
      <c r="H17" s="8">
        <f t="shared" si="7"/>
        <v>0</v>
      </c>
      <c r="I17" s="8">
        <f t="shared" si="7"/>
        <v>8.7155963302752298E-2</v>
      </c>
      <c r="J17" s="8">
        <f t="shared" si="7"/>
        <v>4.0084388185654012E-2</v>
      </c>
      <c r="K17" s="8">
        <f t="shared" si="7"/>
        <v>-4.0567951318458417E-3</v>
      </c>
    </row>
    <row r="18" spans="1:11" s="14" customFormat="1" x14ac:dyDescent="0.2">
      <c r="A18" s="24" t="s">
        <v>18</v>
      </c>
      <c r="B18" s="25">
        <v>376</v>
      </c>
      <c r="C18" s="25">
        <v>434</v>
      </c>
      <c r="D18" s="25">
        <v>502</v>
      </c>
      <c r="E18" s="25">
        <v>576</v>
      </c>
      <c r="F18" s="25">
        <v>638</v>
      </c>
      <c r="G18" s="25">
        <v>587</v>
      </c>
      <c r="H18" s="25">
        <v>476</v>
      </c>
      <c r="I18" s="25">
        <v>389</v>
      </c>
      <c r="J18" s="25">
        <v>404</v>
      </c>
      <c r="K18" s="25">
        <v>420</v>
      </c>
    </row>
    <row r="19" spans="1:11" s="9" customFormat="1" x14ac:dyDescent="0.2">
      <c r="A19" s="16" t="s">
        <v>27</v>
      </c>
      <c r="B19" s="8"/>
      <c r="C19" s="8">
        <f t="shared" ref="C19:K19" si="8">(C18-B18)/B18</f>
        <v>0.15425531914893617</v>
      </c>
      <c r="D19" s="8">
        <f t="shared" si="8"/>
        <v>0.15668202764976957</v>
      </c>
      <c r="E19" s="8">
        <f t="shared" si="8"/>
        <v>0.14741035856573706</v>
      </c>
      <c r="F19" s="8">
        <f t="shared" si="8"/>
        <v>0.1076388888888889</v>
      </c>
      <c r="G19" s="8">
        <f t="shared" si="8"/>
        <v>-7.9937304075235111E-2</v>
      </c>
      <c r="H19" s="8">
        <f t="shared" si="8"/>
        <v>-0.18909710391822829</v>
      </c>
      <c r="I19" s="8">
        <f t="shared" si="8"/>
        <v>-0.18277310924369747</v>
      </c>
      <c r="J19" s="8">
        <f t="shared" si="8"/>
        <v>3.8560411311053984E-2</v>
      </c>
      <c r="K19" s="8">
        <f t="shared" si="8"/>
        <v>3.9603960396039604E-2</v>
      </c>
    </row>
    <row r="20" spans="1:11" s="14" customFormat="1" x14ac:dyDescent="0.2">
      <c r="A20" s="24" t="s">
        <v>19</v>
      </c>
      <c r="B20" s="29"/>
      <c r="C20" s="29"/>
      <c r="D20" s="29"/>
      <c r="E20" s="29"/>
      <c r="F20" s="29"/>
      <c r="G20" s="30">
        <v>63</v>
      </c>
      <c r="H20" s="30">
        <v>203</v>
      </c>
      <c r="I20" s="30">
        <v>331</v>
      </c>
      <c r="J20" s="30">
        <v>374</v>
      </c>
      <c r="K20" s="30">
        <v>402</v>
      </c>
    </row>
    <row r="21" spans="1:11" s="9" customFormat="1" x14ac:dyDescent="0.2">
      <c r="A21" s="16" t="s">
        <v>27</v>
      </c>
      <c r="B21" s="8"/>
      <c r="C21" s="8"/>
      <c r="D21" s="8"/>
      <c r="E21" s="8"/>
      <c r="F21" s="8"/>
      <c r="G21" s="8"/>
      <c r="H21" s="8">
        <f>(H20-G20)/G20</f>
        <v>2.2222222222222223</v>
      </c>
      <c r="I21" s="8">
        <f>(I20-H20)/H20</f>
        <v>0.63054187192118227</v>
      </c>
      <c r="J21" s="8">
        <f>(J20-I20)/I20</f>
        <v>0.12990936555891239</v>
      </c>
      <c r="K21" s="8">
        <f>(K20-J20)/J20</f>
        <v>7.4866310160427801E-2</v>
      </c>
    </row>
    <row r="22" spans="1:11" s="14" customFormat="1" x14ac:dyDescent="0.2">
      <c r="A22" s="24" t="s">
        <v>16</v>
      </c>
      <c r="B22" s="25">
        <v>17</v>
      </c>
      <c r="C22" s="25">
        <v>19</v>
      </c>
      <c r="D22" s="25">
        <v>19</v>
      </c>
      <c r="E22" s="25">
        <v>19</v>
      </c>
      <c r="F22" s="25">
        <v>15</v>
      </c>
      <c r="G22" s="25">
        <v>15</v>
      </c>
      <c r="H22" s="25">
        <v>15</v>
      </c>
      <c r="I22" s="25">
        <v>14</v>
      </c>
      <c r="J22" s="25">
        <v>14</v>
      </c>
      <c r="K22" s="25">
        <v>14</v>
      </c>
    </row>
    <row r="23" spans="1:11" s="14" customFormat="1" x14ac:dyDescent="0.2">
      <c r="A23" s="26" t="s">
        <v>17</v>
      </c>
      <c r="B23" s="27"/>
      <c r="C23" s="27"/>
      <c r="D23" s="27"/>
      <c r="E23" s="27"/>
      <c r="F23" s="28">
        <v>2</v>
      </c>
      <c r="G23" s="28">
        <v>2</v>
      </c>
      <c r="H23" s="28">
        <v>2</v>
      </c>
      <c r="I23" s="28">
        <v>2</v>
      </c>
      <c r="J23" s="28">
        <v>2</v>
      </c>
      <c r="K23" s="28">
        <v>2</v>
      </c>
    </row>
    <row r="24" spans="1:11" s="14" customFormat="1" x14ac:dyDescent="0.2">
      <c r="A24" s="24" t="s">
        <v>13</v>
      </c>
      <c r="B24" s="25">
        <v>155</v>
      </c>
      <c r="C24" s="25">
        <v>151</v>
      </c>
      <c r="D24" s="25">
        <v>155</v>
      </c>
      <c r="E24" s="25">
        <v>173</v>
      </c>
      <c r="F24" s="25">
        <v>168</v>
      </c>
      <c r="G24" s="25">
        <v>153</v>
      </c>
      <c r="H24" s="25">
        <v>159</v>
      </c>
      <c r="I24" s="25">
        <v>164</v>
      </c>
      <c r="J24" s="25">
        <v>174</v>
      </c>
      <c r="K24" s="25">
        <v>194</v>
      </c>
    </row>
    <row r="25" spans="1:11" x14ac:dyDescent="0.2">
      <c r="A25" s="16" t="s">
        <v>27</v>
      </c>
      <c r="B25" s="4"/>
      <c r="C25" s="4">
        <f t="shared" ref="C25:K25" si="9">(C24-B24)/B24</f>
        <v>-2.5806451612903226E-2</v>
      </c>
      <c r="D25" s="4">
        <f t="shared" si="9"/>
        <v>2.6490066225165563E-2</v>
      </c>
      <c r="E25" s="4">
        <f t="shared" si="9"/>
        <v>0.11612903225806452</v>
      </c>
      <c r="F25" s="4">
        <f t="shared" si="9"/>
        <v>-2.8901734104046242E-2</v>
      </c>
      <c r="G25" s="4">
        <f t="shared" si="9"/>
        <v>-8.9285714285714288E-2</v>
      </c>
      <c r="H25" s="4">
        <f t="shared" si="9"/>
        <v>3.9215686274509803E-2</v>
      </c>
      <c r="I25" s="4">
        <f t="shared" si="9"/>
        <v>3.1446540880503145E-2</v>
      </c>
      <c r="J25" s="4">
        <f t="shared" si="9"/>
        <v>6.097560975609756E-2</v>
      </c>
      <c r="K25" s="4">
        <f t="shared" si="9"/>
        <v>0.11494252873563218</v>
      </c>
    </row>
    <row r="26" spans="1:11" s="14" customFormat="1" x14ac:dyDescent="0.2">
      <c r="A26" s="24" t="s">
        <v>14</v>
      </c>
      <c r="B26" s="25">
        <v>420</v>
      </c>
      <c r="C26" s="25">
        <v>490</v>
      </c>
      <c r="D26" s="25">
        <v>610</v>
      </c>
      <c r="E26" s="25">
        <v>830</v>
      </c>
      <c r="F26" s="25">
        <v>890</v>
      </c>
      <c r="G26" s="25">
        <v>993</v>
      </c>
      <c r="H26" s="25">
        <v>1282</v>
      </c>
      <c r="I26" s="25">
        <v>1296</v>
      </c>
      <c r="J26" s="25">
        <v>1497</v>
      </c>
      <c r="K26" s="25">
        <v>1344</v>
      </c>
    </row>
    <row r="27" spans="1:11" x14ac:dyDescent="0.2">
      <c r="A27" s="16" t="s">
        <v>27</v>
      </c>
      <c r="B27" s="4"/>
      <c r="C27" s="4">
        <f t="shared" ref="C27:K27" si="10">(C26-B26)/B26</f>
        <v>0.16666666666666666</v>
      </c>
      <c r="D27" s="4">
        <f t="shared" si="10"/>
        <v>0.24489795918367346</v>
      </c>
      <c r="E27" s="4">
        <f t="shared" si="10"/>
        <v>0.36065573770491804</v>
      </c>
      <c r="F27" s="4">
        <f t="shared" si="10"/>
        <v>7.2289156626506021E-2</v>
      </c>
      <c r="G27" s="4">
        <f t="shared" si="10"/>
        <v>0.11573033707865168</v>
      </c>
      <c r="H27" s="4">
        <f t="shared" si="10"/>
        <v>0.29103726082578046</v>
      </c>
      <c r="I27" s="4">
        <f t="shared" si="10"/>
        <v>1.0920436817472699E-2</v>
      </c>
      <c r="J27" s="4">
        <f t="shared" si="10"/>
        <v>0.15509259259259259</v>
      </c>
      <c r="K27" s="4">
        <f t="shared" si="10"/>
        <v>-0.10220440881763528</v>
      </c>
    </row>
    <row r="28" spans="1:11" s="23" customFormat="1" x14ac:dyDescent="0.2">
      <c r="A28" s="21" t="s">
        <v>31</v>
      </c>
      <c r="B28" s="22">
        <f>B26/B29</f>
        <v>0.13324873096446702</v>
      </c>
      <c r="C28" s="22">
        <f t="shared" ref="C28:K28" si="11">C26/C29</f>
        <v>0.14587674903245013</v>
      </c>
      <c r="D28" s="22">
        <f t="shared" si="11"/>
        <v>0.16712328767123288</v>
      </c>
      <c r="E28" s="22">
        <f t="shared" si="11"/>
        <v>0.20433284096504184</v>
      </c>
      <c r="F28" s="22">
        <f t="shared" si="11"/>
        <v>0.20721769499417927</v>
      </c>
      <c r="G28" s="22">
        <f t="shared" si="11"/>
        <v>0.21488855226141529</v>
      </c>
      <c r="H28" s="22">
        <f t="shared" si="11"/>
        <v>0.26041031891123301</v>
      </c>
      <c r="I28" s="22">
        <f t="shared" si="11"/>
        <v>0.25258234262327034</v>
      </c>
      <c r="J28" s="22">
        <f t="shared" si="11"/>
        <v>0.27457813646368306</v>
      </c>
      <c r="K28" s="22">
        <f t="shared" si="11"/>
        <v>0.24264307636757537</v>
      </c>
    </row>
    <row r="29" spans="1:11" s="12" customFormat="1" x14ac:dyDescent="0.2">
      <c r="A29" s="10" t="s">
        <v>26</v>
      </c>
      <c r="B29" s="11">
        <f>B2+B4+B6+B8+B10+B12+B14+B16+B18+B22+B24+B26</f>
        <v>3152</v>
      </c>
      <c r="C29" s="11">
        <f>C2+C4+C6+C8+C10+C12+C14+C16+C18+C22+C24+C26</f>
        <v>3359</v>
      </c>
      <c r="D29" s="11">
        <f>D2+D4+D6+D8+D10+D12+D14+D16+D18+D22+D24+D26</f>
        <v>3650</v>
      </c>
      <c r="E29" s="11">
        <f>E2+E4+E6+E8+E10+E12+E14+E16+E18+E22+E24+E26</f>
        <v>4062</v>
      </c>
      <c r="F29" s="11">
        <f>F2+F4+F6+F8+F10+F12+F14+F16+F18+F22+F24+F26+F23</f>
        <v>4295</v>
      </c>
      <c r="G29" s="11">
        <f>G2+G4+G6+G8+G10+G12+G14+G16+G18+G20+G22+G24+G26+G23</f>
        <v>4621</v>
      </c>
      <c r="H29" s="11">
        <f>H2+H4+H6+H8+H10+H12+H14+H16+H18+H20+H22+H24+H26+H23</f>
        <v>4923</v>
      </c>
      <c r="I29" s="11">
        <f>I2+I4+I6+I8+I10+I12+I14+I16+I18+I20+I22+I24+I26+I23</f>
        <v>5131</v>
      </c>
      <c r="J29" s="11">
        <f>J2+J4+J6+J8+J10+J12+J14+J16+J18+J20+J22+J24+J26+J23</f>
        <v>5452</v>
      </c>
      <c r="K29" s="11">
        <f>K2+K4+K6+K8+K10+K12+K14+K16+K18+K20+K22+K24+K26+K23</f>
        <v>5539</v>
      </c>
    </row>
    <row r="30" spans="1:11" ht="12.75" thickBot="1" x14ac:dyDescent="0.25">
      <c r="A30" s="7" t="s">
        <v>27</v>
      </c>
      <c r="B30" s="4"/>
      <c r="C30" s="8">
        <f t="shared" ref="C30:K30" si="12">(C29-B29)/B29</f>
        <v>6.5672588832487305E-2</v>
      </c>
      <c r="D30" s="8">
        <f t="shared" si="12"/>
        <v>8.6632926466210181E-2</v>
      </c>
      <c r="E30" s="8">
        <f t="shared" si="12"/>
        <v>0.11287671232876713</v>
      </c>
      <c r="F30" s="8">
        <f t="shared" si="12"/>
        <v>5.7360905957656326E-2</v>
      </c>
      <c r="G30" s="8">
        <f t="shared" si="12"/>
        <v>7.5902211874272416E-2</v>
      </c>
      <c r="H30" s="8">
        <f t="shared" si="12"/>
        <v>6.5353819519584508E-2</v>
      </c>
      <c r="I30" s="8">
        <f t="shared" si="12"/>
        <v>4.2250660166565104E-2</v>
      </c>
      <c r="J30" s="8">
        <f t="shared" si="12"/>
        <v>6.2560904307152596E-2</v>
      </c>
      <c r="K30" s="8">
        <f t="shared" si="12"/>
        <v>1.5957446808510637E-2</v>
      </c>
    </row>
    <row r="31" spans="1:11" s="14" customFormat="1" ht="12.75" thickTop="1" x14ac:dyDescent="0.2">
      <c r="A31" s="19" t="s">
        <v>29</v>
      </c>
      <c r="B31" s="20">
        <v>430</v>
      </c>
      <c r="C31" s="20">
        <v>434</v>
      </c>
      <c r="D31" s="20">
        <v>442</v>
      </c>
      <c r="E31" s="20">
        <v>466</v>
      </c>
      <c r="F31" s="20">
        <v>469</v>
      </c>
      <c r="G31" s="20">
        <v>496</v>
      </c>
      <c r="H31" s="20">
        <v>479</v>
      </c>
      <c r="I31" s="20">
        <v>471</v>
      </c>
      <c r="J31" s="20">
        <v>461</v>
      </c>
      <c r="K31" s="20">
        <v>468</v>
      </c>
    </row>
    <row r="32" spans="1:11" s="9" customFormat="1" x14ac:dyDescent="0.2">
      <c r="A32" s="16" t="s">
        <v>27</v>
      </c>
      <c r="B32" s="8"/>
      <c r="C32" s="8">
        <f t="shared" ref="C32:K32" si="13">(C31-B31)/B31</f>
        <v>9.3023255813953487E-3</v>
      </c>
      <c r="D32" s="8">
        <f t="shared" si="13"/>
        <v>1.8433179723502304E-2</v>
      </c>
      <c r="E32" s="8">
        <f t="shared" si="13"/>
        <v>5.4298642533936653E-2</v>
      </c>
      <c r="F32" s="8">
        <f t="shared" si="13"/>
        <v>6.4377682403433476E-3</v>
      </c>
      <c r="G32" s="8">
        <f t="shared" si="13"/>
        <v>5.7569296375266525E-2</v>
      </c>
      <c r="H32" s="8">
        <f t="shared" si="13"/>
        <v>-3.4274193548387094E-2</v>
      </c>
      <c r="I32" s="8">
        <f t="shared" si="13"/>
        <v>-1.6701461377870562E-2</v>
      </c>
      <c r="J32" s="8">
        <f t="shared" si="13"/>
        <v>-2.1231422505307854E-2</v>
      </c>
      <c r="K32" s="8">
        <f t="shared" si="13"/>
        <v>1.5184381778741865E-2</v>
      </c>
    </row>
    <row r="33" spans="1:11" s="14" customFormat="1" x14ac:dyDescent="0.2">
      <c r="A33" s="24" t="s">
        <v>30</v>
      </c>
      <c r="B33" s="25">
        <v>57</v>
      </c>
      <c r="C33" s="25">
        <v>60</v>
      </c>
      <c r="D33" s="25">
        <v>74</v>
      </c>
      <c r="E33" s="25">
        <v>85</v>
      </c>
      <c r="F33" s="25">
        <v>95</v>
      </c>
      <c r="G33" s="25">
        <v>97</v>
      </c>
      <c r="H33" s="25">
        <v>87</v>
      </c>
      <c r="I33" s="25">
        <v>89</v>
      </c>
      <c r="J33" s="25">
        <v>86</v>
      </c>
      <c r="K33" s="25">
        <v>72</v>
      </c>
    </row>
    <row r="34" spans="1:11" s="9" customFormat="1" x14ac:dyDescent="0.2">
      <c r="A34" s="16" t="s">
        <v>27</v>
      </c>
      <c r="B34" s="8"/>
      <c r="C34" s="8">
        <f t="shared" ref="C34:K34" si="14">(C33-B33)/B33</f>
        <v>5.2631578947368418E-2</v>
      </c>
      <c r="D34" s="8">
        <f t="shared" si="14"/>
        <v>0.23333333333333334</v>
      </c>
      <c r="E34" s="8">
        <f t="shared" si="14"/>
        <v>0.14864864864864866</v>
      </c>
      <c r="F34" s="8">
        <f t="shared" si="14"/>
        <v>0.11764705882352941</v>
      </c>
      <c r="G34" s="8">
        <f t="shared" si="14"/>
        <v>2.1052631578947368E-2</v>
      </c>
      <c r="H34" s="8">
        <f t="shared" si="14"/>
        <v>-0.10309278350515463</v>
      </c>
      <c r="I34" s="8">
        <f t="shared" si="14"/>
        <v>2.2988505747126436E-2</v>
      </c>
      <c r="J34" s="8">
        <f t="shared" si="14"/>
        <v>-3.3707865168539325E-2</v>
      </c>
      <c r="K34" s="8">
        <f t="shared" si="14"/>
        <v>-0.16279069767441862</v>
      </c>
    </row>
    <row r="35" spans="1:11" s="12" customFormat="1" x14ac:dyDescent="0.2">
      <c r="A35" s="10" t="s">
        <v>28</v>
      </c>
      <c r="B35" s="11">
        <f t="shared" ref="B35:K35" si="15">B31+B33</f>
        <v>487</v>
      </c>
      <c r="C35" s="11">
        <f t="shared" si="15"/>
        <v>494</v>
      </c>
      <c r="D35" s="11">
        <f t="shared" si="15"/>
        <v>516</v>
      </c>
      <c r="E35" s="11">
        <f t="shared" si="15"/>
        <v>551</v>
      </c>
      <c r="F35" s="11">
        <f t="shared" si="15"/>
        <v>564</v>
      </c>
      <c r="G35" s="11">
        <f t="shared" si="15"/>
        <v>593</v>
      </c>
      <c r="H35" s="11">
        <f t="shared" si="15"/>
        <v>566</v>
      </c>
      <c r="I35" s="11">
        <f t="shared" si="15"/>
        <v>560</v>
      </c>
      <c r="J35" s="11">
        <f t="shared" si="15"/>
        <v>547</v>
      </c>
      <c r="K35" s="11">
        <f t="shared" si="15"/>
        <v>540</v>
      </c>
    </row>
    <row r="36" spans="1:11" s="9" customFormat="1" ht="12.75" thickBot="1" x14ac:dyDescent="0.25">
      <c r="A36" s="7" t="s">
        <v>27</v>
      </c>
      <c r="B36" s="8"/>
      <c r="C36" s="8">
        <f t="shared" ref="C36:K36" si="16">(C35-B35)/B35</f>
        <v>1.4373716632443531E-2</v>
      </c>
      <c r="D36" s="8">
        <f t="shared" si="16"/>
        <v>4.4534412955465584E-2</v>
      </c>
      <c r="E36" s="8">
        <f t="shared" si="16"/>
        <v>6.7829457364341081E-2</v>
      </c>
      <c r="F36" s="8">
        <f t="shared" si="16"/>
        <v>2.3593466424682397E-2</v>
      </c>
      <c r="G36" s="8">
        <f t="shared" si="16"/>
        <v>5.1418439716312055E-2</v>
      </c>
      <c r="H36" s="8">
        <f t="shared" si="16"/>
        <v>-4.5531197301854974E-2</v>
      </c>
      <c r="I36" s="8">
        <f t="shared" si="16"/>
        <v>-1.0600706713780919E-2</v>
      </c>
      <c r="J36" s="8">
        <f t="shared" si="16"/>
        <v>-2.3214285714285715E-2</v>
      </c>
      <c r="K36" s="8">
        <f t="shared" si="16"/>
        <v>-1.2797074954296161E-2</v>
      </c>
    </row>
    <row r="37" spans="1:11" s="14" customFormat="1" ht="12.75" thickTop="1" x14ac:dyDescent="0.2">
      <c r="A37" s="17" t="s">
        <v>4</v>
      </c>
      <c r="B37" s="18">
        <f t="shared" ref="B37:K37" si="17">SUM(B29,B35)</f>
        <v>3639</v>
      </c>
      <c r="C37" s="18">
        <f t="shared" si="17"/>
        <v>3853</v>
      </c>
      <c r="D37" s="18">
        <f t="shared" si="17"/>
        <v>4166</v>
      </c>
      <c r="E37" s="18">
        <f t="shared" si="17"/>
        <v>4613</v>
      </c>
      <c r="F37" s="18">
        <f t="shared" si="17"/>
        <v>4859</v>
      </c>
      <c r="G37" s="18">
        <f t="shared" si="17"/>
        <v>5214</v>
      </c>
      <c r="H37" s="18">
        <f t="shared" si="17"/>
        <v>5489</v>
      </c>
      <c r="I37" s="18">
        <f t="shared" si="17"/>
        <v>5691</v>
      </c>
      <c r="J37" s="18">
        <f t="shared" si="17"/>
        <v>5999</v>
      </c>
      <c r="K37" s="18">
        <f t="shared" si="17"/>
        <v>6079</v>
      </c>
    </row>
    <row r="38" spans="1:11" s="9" customFormat="1" x14ac:dyDescent="0.2">
      <c r="A38" s="7" t="s">
        <v>27</v>
      </c>
      <c r="B38" s="8"/>
      <c r="C38" s="8">
        <f t="shared" ref="C38:K38" si="18">(C37-B37)/B37</f>
        <v>5.8807364660621052E-2</v>
      </c>
      <c r="D38" s="8">
        <f t="shared" si="18"/>
        <v>8.1235400986244488E-2</v>
      </c>
      <c r="E38" s="8">
        <f t="shared" si="18"/>
        <v>0.10729716754680749</v>
      </c>
      <c r="F38" s="8">
        <f t="shared" si="18"/>
        <v>5.3327552568827229E-2</v>
      </c>
      <c r="G38" s="8">
        <f t="shared" si="18"/>
        <v>7.3060300473348425E-2</v>
      </c>
      <c r="H38" s="8">
        <f t="shared" si="18"/>
        <v>5.2742616033755275E-2</v>
      </c>
      <c r="I38" s="8">
        <f t="shared" si="18"/>
        <v>3.6800874476225175E-2</v>
      </c>
      <c r="J38" s="8">
        <f t="shared" si="18"/>
        <v>5.4120541205412057E-2</v>
      </c>
      <c r="K38" s="8">
        <f t="shared" si="18"/>
        <v>1.3335555925987664E-2</v>
      </c>
    </row>
  </sheetData>
  <phoneticPr fontId="1" type="noConversion"/>
  <printOptions horizontalCentered="1"/>
  <pageMargins left="0.5" right="0.5" top="1" bottom="1" header="0.5" footer="0.5"/>
  <pageSetup paperSize="3" scale="78" firstPageNumber="0" fitToHeight="0" pageOrder="overThenDown" orientation="landscape" r:id="rId1"/>
  <headerFooter alignWithMargins="0">
    <oddHeader>&amp;F</oddHeader>
    <oddFooter>Page &amp;P of &amp;N</oddFooter>
  </headerFooter>
  <extLst>
    <ext xmlns:mx="http://schemas.microsoft.com/office/mac/excel/2008/main" uri="http://schemas.microsoft.com/office/mac/excel/2008/main">
      <mx:PLV Mode="0" OnePage="0" WScale="7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Membership Nums</vt:lpstr>
      <vt:lpstr>'Membership Nums'!Print_Area</vt:lpstr>
      <vt:lpstr>'Membership Nums'!Print_Titles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bdoyle</dc:creator>
  <cp:lastModifiedBy>Kathy</cp:lastModifiedBy>
  <cp:revision>12</cp:revision>
  <cp:lastPrinted>2012-08-02T15:31:07Z</cp:lastPrinted>
  <dcterms:created xsi:type="dcterms:W3CDTF">2005-12-19T21:06:46Z</dcterms:created>
  <dcterms:modified xsi:type="dcterms:W3CDTF">2012-09-20T03:00:48Z</dcterms:modified>
</cp:coreProperties>
</file>